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600" windowHeight="11760"/>
  </bookViews>
  <sheets>
    <sheet name="Simulation" sheetId="1" r:id="rId1"/>
    <sheet name="Extra Sheet" sheetId="2" r:id="rId2"/>
  </sheets>
  <definedNames>
    <definedName name="_xlnm.Print_Area" localSheetId="0">Simulation!$A$1:$P$33</definedName>
  </definedNames>
  <calcPr calcId="145621"/>
</workbook>
</file>

<file path=xl/calcChain.xml><?xml version="1.0" encoding="utf-8"?>
<calcChain xmlns="http://schemas.openxmlformats.org/spreadsheetml/2006/main">
  <c r="F13" i="1" l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N13" i="1"/>
  <c r="T3" i="1" l="1"/>
  <c r="T4" i="1"/>
  <c r="D17" i="1"/>
  <c r="L6" i="1" s="1"/>
  <c r="E17" i="1"/>
  <c r="L7" i="1" s="1"/>
  <c r="C20" i="1"/>
  <c r="J5" i="1" s="1"/>
  <c r="F17" i="1"/>
  <c r="L8" i="1" s="1"/>
  <c r="F16" i="1"/>
  <c r="D16" i="1"/>
  <c r="E15" i="1"/>
  <c r="K7" i="1" s="1"/>
  <c r="E16" i="1"/>
  <c r="F15" i="1"/>
  <c r="K8" i="1" s="1"/>
  <c r="D15" i="1"/>
  <c r="K6" i="1" s="1"/>
  <c r="C16" i="1"/>
  <c r="C15" i="1"/>
  <c r="K5" i="1" s="1"/>
  <c r="E20" i="1"/>
  <c r="J7" i="1" s="1"/>
  <c r="F20" i="1"/>
  <c r="J8" i="1" s="1"/>
  <c r="D20" i="1"/>
  <c r="J6" i="1" s="1"/>
  <c r="C17" i="1"/>
  <c r="D18" i="1"/>
  <c r="F18" i="1"/>
  <c r="C18" i="1"/>
  <c r="E18" i="1"/>
  <c r="D19" i="1" l="1"/>
  <c r="T6" i="1"/>
  <c r="T7" i="1" s="1"/>
  <c r="L5" i="1"/>
  <c r="C23" i="1"/>
  <c r="I6" i="1"/>
  <c r="I8" i="1"/>
  <c r="F19" i="1"/>
  <c r="E19" i="1"/>
  <c r="I7" i="1"/>
  <c r="C19" i="1"/>
  <c r="I5" i="1"/>
  <c r="I16" i="1"/>
  <c r="I14" i="1" l="1"/>
  <c r="K14" i="1" s="1"/>
  <c r="I13" i="1" l="1"/>
  <c r="K13" i="1" s="1"/>
  <c r="L13" i="1" s="1"/>
  <c r="L14" i="1" s="1"/>
  <c r="M13" i="1" l="1"/>
</calcChain>
</file>

<file path=xl/sharedStrings.xml><?xml version="1.0" encoding="utf-8"?>
<sst xmlns="http://schemas.openxmlformats.org/spreadsheetml/2006/main" count="40" uniqueCount="34">
  <si>
    <t>Group 1</t>
  </si>
  <si>
    <t>Group 2</t>
  </si>
  <si>
    <t>Group 3</t>
  </si>
  <si>
    <t>Group 4</t>
  </si>
  <si>
    <t>Sample Mean</t>
  </si>
  <si>
    <t>St Dev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</si>
  <si>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</si>
  <si>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</si>
  <si>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</si>
  <si>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</si>
  <si>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</si>
  <si>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</si>
  <si>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</si>
  <si>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</si>
  <si>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</si>
  <si>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</si>
  <si>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</si>
  <si>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</si>
  <si>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</si>
  <si>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</si>
  <si>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</si>
  <si>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</si>
  <si>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</si>
  <si>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</si>
  <si>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Within SS</t>
  </si>
  <si>
    <t>Simulated Normal Data</t>
  </si>
  <si>
    <t>Hartley's H =</t>
  </si>
  <si>
    <t>Test for Equal Variances:</t>
  </si>
  <si>
    <t>Overall mean</t>
  </si>
  <si>
    <t>Equal mean?</t>
  </si>
  <si>
    <t>Sum X</t>
  </si>
  <si>
    <r>
      <t>Mean (</t>
    </r>
    <r>
      <rPr>
        <i/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)</t>
    </r>
  </si>
  <si>
    <r>
      <t>St Dev (</t>
    </r>
    <r>
      <rPr>
        <i/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)</t>
    </r>
  </si>
  <si>
    <t>Hartley's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</si>
</sst>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Font="1"/>
    <xf numFmtId="2" fontId="0" fillId="0" borderId="0" xfId="0" applyNumberForma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accent1">
                    <a:lumMod val="75000"/>
                  </a:schemeClr>
                </a:solidFill>
              </a:rPr>
              <a:t>F Test Illustrated</a:t>
            </a:r>
          </a:p>
        </c:rich>
      </c:tx>
      <c:layout>
        <c:manualLayout>
          <c:xMode val="edge"/>
          <c:yMode val="edge"/>
          <c:x val="0.24159620256407371"/>
          <c:y val="2.816901408450704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361627193441354E-2"/>
          <c:y val="0.19296957598610032"/>
          <c:w val="0.57213220060846892"/>
          <c:h val="0.740821411408081"/>
        </c:manualLayout>
      </c:layout>
      <c:barChart>
        <c:barDir val="col"/>
        <c:grouping val="clustered"/>
        <c:varyColors val="0"/>
        <c:ser>
          <c:idx val="0"/>
          <c:order val="0"/>
          <c:tx>
            <c:v>F test statistic</c:v>
          </c:tx>
          <c:invertIfNegative val="0"/>
          <c:dLbls>
            <c:txPr>
              <a:bodyPr/>
              <a:lstStyle/>
              <a:p>
                <a:pPr>
                  <a:defRPr sz="14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Simulation!$L$13</c:f>
              <c:numCache>
                <c:formatCode>0.000</c:formatCode>
                <c:ptCount val="1"/>
                <c:pt idx="0">
                  <c:v>0.66881833420904457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4"/>
        <c:axId val="89208704"/>
        <c:axId val="89210240"/>
      </c:barChart>
      <c:scatterChart>
        <c:scatterStyle val="lineMarker"/>
        <c:varyColors val="0"/>
        <c:ser>
          <c:idx val="1"/>
          <c:order val="1"/>
          <c:tx>
            <c:v>F critical 5%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Simulation!$S$3:$S$4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Simulation!$T$3:$T$4</c:f>
              <c:numCache>
                <c:formatCode>General</c:formatCode>
                <c:ptCount val="2"/>
                <c:pt idx="0">
                  <c:v>2.9011195838408388</c:v>
                </c:pt>
                <c:pt idx="1">
                  <c:v>2.9011195838408388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08704"/>
        <c:axId val="89210240"/>
      </c:scatterChart>
      <c:catAx>
        <c:axId val="89208704"/>
        <c:scaling>
          <c:orientation val="minMax"/>
        </c:scaling>
        <c:delete val="0"/>
        <c:axPos val="b"/>
        <c:majorTickMark val="none"/>
        <c:minorTickMark val="none"/>
        <c:tickLblPos val="none"/>
        <c:crossAx val="89210240"/>
        <c:crosses val="autoZero"/>
        <c:auto val="1"/>
        <c:lblAlgn val="ctr"/>
        <c:lblOffset val="100"/>
        <c:noMultiLvlLbl val="0"/>
      </c:catAx>
      <c:valAx>
        <c:axId val="89210240"/>
        <c:scaling>
          <c:orientation val="minMax"/>
          <c:max val="8"/>
          <c:min val="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crossAx val="8920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479738253502219"/>
          <c:y val="0.57942294185057852"/>
          <c:w val="0.3214874950708847"/>
          <c:h val="0.1697926139514250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1062037</xdr:colOff>
      <xdr:row>17</xdr:row>
      <xdr:rowOff>104775</xdr:rowOff>
    </xdr:from>
    <xdr:to>
      <xdr:col>14</xdr:col>
      <xdr:colOff>38100</xdr:colOff>
      <xdr:row>31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47624</xdr:colOff>
      <xdr:row>18</xdr:row>
      <xdr:rowOff>123825</xdr:rowOff>
    </xdr:from>
    <xdr:to>
      <xdr:col>13</xdr:col>
      <xdr:colOff>571499</xdr:colOff>
      <xdr:row>23</xdr:row>
      <xdr:rowOff>162177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4" y="3571875"/>
          <a:ext cx="1133475" cy="990852"/>
        </a:xfrm>
        <a:prstGeom prst="rect">
          <a:avLst/>
        </a:prstGeom>
      </xdr:spPr>
    </xdr:pic>
    <xdr:clientData/>
  </xdr:twoCellAnchor>
  <xdr:twoCellAnchor>
    <xdr:from>
      <xdr:col>12</xdr:col>
      <xdr:colOff>161925</xdr:colOff>
      <xdr:row>0</xdr:row>
      <xdr:rowOff>85726</xdr:rowOff>
    </xdr:from>
    <xdr:to>
      <xdr:col>15</xdr:col>
      <xdr:colOff>590550</xdr:colOff>
      <xdr:row>10</xdr:row>
      <xdr:rowOff>47625</xdr:rowOff>
    </xdr:to>
    <xdr:sp macro="" textlink="">
      <xdr:nvSpPr>
        <xdr:cNvPr id="5" name="TextBox 4"/>
        <xdr:cNvSpPr txBox="1"/>
      </xdr:nvSpPr>
      <xdr:spPr>
        <a:xfrm>
          <a:off x="8448675" y="85726"/>
          <a:ext cx="2257425" cy="1876424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rgbClr val="C00000"/>
              </a:solidFill>
            </a:rPr>
            <a:t>Note:  </a:t>
          </a:r>
          <a:r>
            <a:rPr lang="en-US" sz="1100"/>
            <a:t>Populations are set up with equal variances (an assumption of ANOVA). If the four population  means are equal, we would </a:t>
          </a:r>
          <a:r>
            <a:rPr lang="en-US" sz="1100" i="1"/>
            <a:t>not</a:t>
          </a:r>
          <a:r>
            <a:rPr lang="en-US" sz="1100"/>
            <a:t> expect to reject </a:t>
          </a:r>
          <a:r>
            <a:rPr lang="en-US" sz="1100" i="1"/>
            <a:t>H</a:t>
          </a:r>
          <a:r>
            <a:rPr lang="en-US" sz="1100" baseline="-25000"/>
            <a:t>0</a:t>
          </a:r>
          <a:r>
            <a:rPr lang="en-US" sz="1100"/>
            <a:t>: </a:t>
          </a:r>
          <a:r>
            <a:rPr lang="en-US" sz="1100" i="1"/>
            <a:t>µ</a:t>
          </a:r>
          <a:r>
            <a:rPr lang="en-US" sz="1100" baseline="-25000"/>
            <a:t>1</a:t>
          </a:r>
          <a:r>
            <a:rPr lang="en-US" sz="1100"/>
            <a:t> = </a:t>
          </a:r>
          <a:r>
            <a:rPr lang="en-US" sz="1100" i="1"/>
            <a:t>µ</a:t>
          </a:r>
          <a:r>
            <a:rPr lang="en-US" sz="1100" baseline="-25000"/>
            <a:t>2</a:t>
          </a:r>
          <a:r>
            <a:rPr lang="en-US" sz="1100"/>
            <a:t> = </a:t>
          </a:r>
          <a:r>
            <a:rPr lang="en-US" sz="1100" i="1"/>
            <a:t>µ</a:t>
          </a:r>
          <a:r>
            <a:rPr lang="en-US" sz="1100" baseline="-25000"/>
            <a:t>3</a:t>
          </a:r>
          <a:r>
            <a:rPr lang="en-US" sz="1100"/>
            <a:t> = </a:t>
          </a:r>
          <a:r>
            <a:rPr lang="en-US" sz="1100" i="1"/>
            <a:t>µ</a:t>
          </a:r>
          <a:r>
            <a:rPr lang="en-US" sz="1100" baseline="-25000"/>
            <a:t>4</a:t>
          </a:r>
          <a:r>
            <a:rPr lang="en-US" sz="1100"/>
            <a:t>. But once</a:t>
          </a:r>
          <a:r>
            <a:rPr lang="en-US" sz="1100" baseline="0"/>
            <a:t> in a while, a sample will yield  </a:t>
          </a:r>
          <a:r>
            <a:rPr lang="en-US" sz="1100" i="1" baseline="0"/>
            <a:t>F</a:t>
          </a:r>
          <a:r>
            <a:rPr lang="en-US" sz="1100" baseline="-25000"/>
            <a:t>calc</a:t>
          </a:r>
          <a:r>
            <a:rPr lang="en-US" sz="1100" baseline="0"/>
            <a:t> &gt; </a:t>
          </a:r>
          <a:r>
            <a:rPr lang="en-US" sz="1100" i="1" baseline="0"/>
            <a:t>F</a:t>
          </a:r>
          <a:r>
            <a:rPr lang="en-US" sz="1100" baseline="-25000"/>
            <a:t>crit</a:t>
          </a:r>
          <a:r>
            <a:rPr lang="en-US" sz="1100" baseline="0"/>
            <a:t> so we will reject </a:t>
          </a:r>
          <a:r>
            <a:rPr lang="en-US" sz="1100" i="1" baseline="0"/>
            <a:t>H</a:t>
          </a:r>
          <a:r>
            <a:rPr lang="en-US" sz="1100" baseline="-25000"/>
            <a:t>0</a:t>
          </a:r>
          <a:r>
            <a:rPr lang="en-US" sz="1100" baseline="0"/>
            <a:t> and thus commit Type I error. You can change the means , if you wish, to make </a:t>
          </a:r>
          <a:r>
            <a:rPr lang="en-US" sz="1100" i="1" baseline="0"/>
            <a:t>H</a:t>
          </a:r>
          <a:r>
            <a:rPr lang="en-US" sz="1100" baseline="-25000"/>
            <a:t>0</a:t>
          </a:r>
          <a:r>
            <a:rPr lang="en-US" sz="1100" baseline="0"/>
            <a:t> false.</a:t>
          </a:r>
          <a:endParaRPr lang="en-US" sz="1100"/>
        </a:p>
      </xdr:txBody>
    </xdr:sp>
    <xdr:clientData/>
  </xdr:twoCellAnchor>
  <xdr:twoCellAnchor>
    <xdr:from>
      <xdr:col>8</xdr:col>
      <xdr:colOff>38101</xdr:colOff>
      <xdr:row>0</xdr:row>
      <xdr:rowOff>47625</xdr:rowOff>
    </xdr:from>
    <xdr:to>
      <xdr:col>11</xdr:col>
      <xdr:colOff>657225</xdr:colOff>
      <xdr:row>1</xdr:row>
      <xdr:rowOff>152400</xdr:rowOff>
    </xdr:to>
    <xdr:sp macro="" textlink="">
      <xdr:nvSpPr>
        <xdr:cNvPr id="6" name="TextBox 5"/>
        <xdr:cNvSpPr txBox="1"/>
      </xdr:nvSpPr>
      <xdr:spPr>
        <a:xfrm>
          <a:off x="5619751" y="47625"/>
          <a:ext cx="2638424" cy="295275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1">
              <a:solidFill>
                <a:srgbClr val="C00000"/>
              </a:solidFill>
            </a:rPr>
            <a:t>Press F9 to see a new sample</a:t>
          </a:r>
          <a:r>
            <a:rPr lang="en-US" sz="1400" b="1" baseline="0"/>
            <a:t>.</a:t>
          </a:r>
          <a:endParaRPr lang="en-US" sz="1400" b="1"/>
        </a:p>
      </xdr:txBody>
    </xdr:sp>
    <xdr:clientData/>
  </xdr:twoCellAnchor>
  <xdr:twoCellAnchor editAs="oneCell">
    <xdr:from>
      <xdr:col>0</xdr:col>
      <xdr:colOff>123825</xdr:colOff>
      <xdr:row>24</xdr:row>
      <xdr:rowOff>0</xdr:rowOff>
    </xdr:from>
    <xdr:to>
      <xdr:col>4</xdr:col>
      <xdr:colOff>171135</xdr:colOff>
      <xdr:row>32</xdr:row>
      <xdr:rowOff>114095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" y="4591050"/>
          <a:ext cx="2523810" cy="1638095"/>
        </a:xfrm>
        <a:prstGeom prst="rect">
          <a:avLst/>
        </a:prstGeom>
      </xdr:spPr>
    </xdr:pic>
    <xdr:clientData/>
  </xdr:twoCellAnchor>
  <xdr:twoCellAnchor>
    <xdr:from>
      <xdr:col>4</xdr:col>
      <xdr:colOff>352425</xdr:colOff>
      <xdr:row>22</xdr:row>
      <xdr:rowOff>123825</xdr:rowOff>
    </xdr:from>
    <xdr:to>
      <xdr:col>7</xdr:col>
      <xdr:colOff>781050</xdr:colOff>
      <xdr:row>31</xdr:row>
      <xdr:rowOff>123825</xdr:rowOff>
    </xdr:to>
    <xdr:sp macro="" textlink="">
      <xdr:nvSpPr>
        <xdr:cNvPr id="9" name="TextBox 8"/>
        <xdr:cNvSpPr txBox="1"/>
      </xdr:nvSpPr>
      <xdr:spPr>
        <a:xfrm>
          <a:off x="2828925" y="4333875"/>
          <a:ext cx="2257425" cy="171450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rgbClr val="C00000"/>
              </a:solidFill>
            </a:rPr>
            <a:t>Note:  </a:t>
          </a:r>
          <a:r>
            <a:rPr lang="en-US" sz="1100"/>
            <a:t>Populations are set up with equal variances, so Hartley's H should not differ significantly from 1. But once</a:t>
          </a:r>
          <a:r>
            <a:rPr lang="en-US" sz="1100" baseline="0"/>
            <a:t> in a while, a sample will yield  </a:t>
          </a:r>
          <a:r>
            <a:rPr lang="en-US" sz="1100" i="1" baseline="0"/>
            <a:t>H</a:t>
          </a:r>
          <a:r>
            <a:rPr lang="en-US" sz="1100" baseline="-25000"/>
            <a:t>calc</a:t>
          </a:r>
          <a:r>
            <a:rPr lang="en-US" sz="1100" baseline="0"/>
            <a:t> &gt; </a:t>
          </a:r>
          <a:r>
            <a:rPr lang="en-US" sz="1100" i="1" baseline="0"/>
            <a:t>H</a:t>
          </a:r>
          <a:r>
            <a:rPr lang="en-US" sz="1100" baseline="-25000"/>
            <a:t>crit</a:t>
          </a:r>
          <a:r>
            <a:rPr lang="en-US" sz="1100" baseline="0"/>
            <a:t> so we will reject </a:t>
          </a:r>
          <a:r>
            <a:rPr lang="en-US" sz="1100" i="1" baseline="0"/>
            <a:t>H</a:t>
          </a:r>
          <a:r>
            <a:rPr lang="en-US" sz="1100" baseline="-25000"/>
            <a:t>0</a:t>
          </a:r>
          <a:r>
            <a:rPr lang="en-US" sz="1100" baseline="0"/>
            <a:t> and thus commit Type I error. You can change the variance , if you wish, though that would violate an ANOVA assumption.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4"/>
  <sheetViews>
    <sheetView tabSelected="1" zoomScaleNormal="100" workbookViewId="0"/>
  </sheetViews>
  <sheetFormatPr defaultRowHeight="15" x14ac:dyDescent="0.25"/>
  <cols>
    <col min="1" max="1" width="5.7109375" customWidth="1"/>
    <col min="2" max="2" width="13.140625" bestFit="1" customWidth="1"/>
    <col min="3" max="6" width="9.140625" style="1"/>
    <col min="8" max="8" width="19.140625" bestFit="1" customWidth="1"/>
    <col min="9" max="9" width="9.7109375" customWidth="1"/>
    <col min="10" max="10" width="10.5703125" customWidth="1"/>
    <col min="11" max="11" width="10" customWidth="1"/>
    <col min="12" max="12" width="10.28515625" customWidth="1"/>
  </cols>
  <sheetData>
    <row r="1" spans="2:21" x14ac:dyDescent="0.25">
      <c r="C1" s="15" t="s">
        <v>25</v>
      </c>
      <c r="D1" s="15"/>
      <c r="E1" s="15"/>
      <c r="F1" s="15"/>
      <c r="H1" s="8" t="s">
        <v>6</v>
      </c>
    </row>
    <row r="2" spans="2:21" x14ac:dyDescent="0.25">
      <c r="B2" s="2" t="s">
        <v>31</v>
      </c>
      <c r="C2" s="1">
        <v>75</v>
      </c>
      <c r="D2" s="1">
        <v>75</v>
      </c>
      <c r="E2" s="1">
        <v>75</v>
      </c>
      <c r="F2" s="1">
        <v>75</v>
      </c>
    </row>
    <row r="3" spans="2:21" x14ac:dyDescent="0.25">
      <c r="B3" s="2" t="s">
        <v>32</v>
      </c>
      <c r="C3" s="1">
        <v>10</v>
      </c>
      <c r="D3" s="1">
        <v>10</v>
      </c>
      <c r="E3" s="1">
        <v>10</v>
      </c>
      <c r="F3" s="1">
        <v>10</v>
      </c>
      <c r="H3" t="s">
        <v>7</v>
      </c>
      <c r="S3">
        <v>0</v>
      </c>
      <c r="T3">
        <f>N13</f>
        <v>2.9011195838408388</v>
      </c>
    </row>
    <row r="4" spans="2:21" x14ac:dyDescent="0.25">
      <c r="C4" s="6" t="s">
        <v>0</v>
      </c>
      <c r="D4" s="6" t="s">
        <v>1</v>
      </c>
      <c r="E4" s="6" t="s">
        <v>2</v>
      </c>
      <c r="F4" s="6" t="s">
        <v>3</v>
      </c>
      <c r="H4" s="7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S4">
        <v>2</v>
      </c>
      <c r="T4">
        <f>N13</f>
        <v>2.9011195838408388</v>
      </c>
    </row>
    <row r="5" spans="2:21" x14ac:dyDescent="0.25">
      <c r="C5" s="1">
        <f ca="1">ROUND(NORMINV(RAND(),C$2,C$3),0)</f>
        <v>83</v>
      </c>
      <c r="D5" s="1">
        <f t="shared" ref="D5:F5" ca="1" si="0">ROUND(NORMINV(RAND(),D$2,D$3),0)</f>
        <v>69</v>
      </c>
      <c r="E5" s="1">
        <f t="shared" ca="1" si="0"/>
        <v>58</v>
      </c>
      <c r="F5" s="1">
        <f t="shared" ca="1" si="0"/>
        <v>83</v>
      </c>
      <c r="H5" s="4" t="s">
        <v>0</v>
      </c>
      <c r="I5" s="10">
        <f ca="1">C18</f>
        <v>9</v>
      </c>
      <c r="J5" s="10">
        <f ca="1">C20</f>
        <v>647</v>
      </c>
      <c r="K5" s="11">
        <f ca="1">C15</f>
        <v>71.888888888888886</v>
      </c>
      <c r="L5" s="11">
        <f ca="1">C17</f>
        <v>121.11111111111131</v>
      </c>
    </row>
    <row r="6" spans="2:21" x14ac:dyDescent="0.25">
      <c r="C6" s="1">
        <f t="shared" ref="C6:F13" ca="1" si="1">ROUND(NORMINV(RAND(),C$2,C$3),0)</f>
        <v>76</v>
      </c>
      <c r="D6" s="1">
        <f t="shared" ca="1" si="1"/>
        <v>58</v>
      </c>
      <c r="E6" s="1">
        <f t="shared" ca="1" si="1"/>
        <v>85</v>
      </c>
      <c r="F6" s="1">
        <f t="shared" ca="1" si="1"/>
        <v>71</v>
      </c>
      <c r="H6" s="4" t="s">
        <v>1</v>
      </c>
      <c r="I6" s="10">
        <f ca="1">D18</f>
        <v>9</v>
      </c>
      <c r="J6" s="10">
        <f ca="1">D20</f>
        <v>646</v>
      </c>
      <c r="K6" s="11">
        <f ca="1">D15</f>
        <v>71.777777777777771</v>
      </c>
      <c r="L6" s="11">
        <f ca="1">D17</f>
        <v>143.44444444444434</v>
      </c>
      <c r="T6" s="1">
        <f ca="1">(C18*C2+D18*D2+E18*E2+F18*F2)/SUM(C18:F18)</f>
        <v>75</v>
      </c>
      <c r="U6" t="s">
        <v>28</v>
      </c>
    </row>
    <row r="7" spans="2:21" x14ac:dyDescent="0.25">
      <c r="C7" s="1">
        <f t="shared" ca="1" si="1"/>
        <v>67</v>
      </c>
      <c r="D7" s="1">
        <f t="shared" ca="1" si="1"/>
        <v>82</v>
      </c>
      <c r="E7" s="1">
        <f t="shared" ca="1" si="1"/>
        <v>78</v>
      </c>
      <c r="F7" s="1">
        <f t="shared" ca="1" si="1"/>
        <v>80</v>
      </c>
      <c r="H7" s="4" t="s">
        <v>2</v>
      </c>
      <c r="I7" s="10">
        <f ca="1">E18</f>
        <v>9</v>
      </c>
      <c r="J7" s="10">
        <f ca="1">E20</f>
        <v>670</v>
      </c>
      <c r="K7" s="11">
        <f ca="1">E15</f>
        <v>74.444444444444443</v>
      </c>
      <c r="L7" s="11">
        <f ca="1">E17</f>
        <v>88.777777777777374</v>
      </c>
      <c r="T7" s="1" t="str">
        <f ca="1">IF(AND(C2=T6,D2=T6,E2=T6,F2=T6),"Yes","No")</f>
        <v>Yes</v>
      </c>
      <c r="U7" t="s">
        <v>29</v>
      </c>
    </row>
    <row r="8" spans="2:21" ht="15.75" thickBot="1" x14ac:dyDescent="0.3">
      <c r="C8" s="1">
        <f t="shared" ca="1" si="1"/>
        <v>76</v>
      </c>
      <c r="D8" s="1">
        <f t="shared" ca="1" si="1"/>
        <v>59</v>
      </c>
      <c r="E8" s="1">
        <f t="shared" ca="1" si="1"/>
        <v>76</v>
      </c>
      <c r="F8" s="1">
        <f t="shared" ca="1" si="1"/>
        <v>76</v>
      </c>
      <c r="H8" s="5" t="s">
        <v>3</v>
      </c>
      <c r="I8" s="13">
        <f ca="1">F18</f>
        <v>9</v>
      </c>
      <c r="J8" s="13">
        <f ca="1">F20</f>
        <v>696</v>
      </c>
      <c r="K8" s="14">
        <f ca="1">F15</f>
        <v>77.333333333333329</v>
      </c>
      <c r="L8" s="14">
        <f ca="1">F17</f>
        <v>16.750000000000004</v>
      </c>
    </row>
    <row r="9" spans="2:21" x14ac:dyDescent="0.25">
      <c r="C9" s="1">
        <f t="shared" ca="1" si="1"/>
        <v>77</v>
      </c>
      <c r="D9" s="1">
        <f t="shared" ca="1" si="1"/>
        <v>84</v>
      </c>
      <c r="E9" s="1">
        <f t="shared" ca="1" si="1"/>
        <v>85</v>
      </c>
      <c r="F9" s="1">
        <f t="shared" ca="1" si="1"/>
        <v>73</v>
      </c>
    </row>
    <row r="10" spans="2:21" x14ac:dyDescent="0.25">
      <c r="C10" s="1">
        <f t="shared" ca="1" si="1"/>
        <v>52</v>
      </c>
      <c r="D10" s="1">
        <f t="shared" ca="1" si="1"/>
        <v>86</v>
      </c>
      <c r="E10" s="1">
        <f t="shared" ca="1" si="1"/>
        <v>70</v>
      </c>
      <c r="F10" s="1">
        <f t="shared" ca="1" si="1"/>
        <v>81</v>
      </c>
    </row>
    <row r="11" spans="2:21" x14ac:dyDescent="0.25">
      <c r="C11" s="1">
        <f t="shared" ca="1" si="1"/>
        <v>85</v>
      </c>
      <c r="D11" s="1">
        <f t="shared" ca="1" si="1"/>
        <v>75</v>
      </c>
      <c r="E11" s="1">
        <f t="shared" ca="1" si="1"/>
        <v>77</v>
      </c>
      <c r="F11" s="1">
        <f t="shared" ca="1" si="1"/>
        <v>76</v>
      </c>
      <c r="H11" t="s">
        <v>13</v>
      </c>
    </row>
    <row r="12" spans="2:21" x14ac:dyDescent="0.25">
      <c r="C12" s="1">
        <f t="shared" ca="1" si="1"/>
        <v>73</v>
      </c>
      <c r="D12" s="1">
        <f t="shared" ca="1" si="1"/>
        <v>55</v>
      </c>
      <c r="E12" s="1">
        <f t="shared" ca="1" si="1"/>
        <v>62</v>
      </c>
      <c r="F12" s="1">
        <f t="shared" ca="1" si="1"/>
        <v>75</v>
      </c>
      <c r="H12" s="6" t="s">
        <v>14</v>
      </c>
      <c r="I12" s="6" t="s">
        <v>15</v>
      </c>
      <c r="J12" s="6" t="s">
        <v>16</v>
      </c>
      <c r="K12" s="6" t="s">
        <v>17</v>
      </c>
      <c r="L12" s="6" t="s">
        <v>18</v>
      </c>
      <c r="M12" s="6" t="s">
        <v>19</v>
      </c>
      <c r="N12" s="6" t="s">
        <v>20</v>
      </c>
    </row>
    <row r="13" spans="2:21" x14ac:dyDescent="0.25">
      <c r="C13" s="1">
        <f t="shared" ca="1" si="1"/>
        <v>58</v>
      </c>
      <c r="D13" s="1">
        <f t="shared" ca="1" si="1"/>
        <v>78</v>
      </c>
      <c r="E13" s="1">
        <f t="shared" ca="1" si="1"/>
        <v>79</v>
      </c>
      <c r="F13" s="1">
        <f t="shared" ca="1" si="1"/>
        <v>81</v>
      </c>
      <c r="H13" s="4" t="s">
        <v>21</v>
      </c>
      <c r="I13" s="10">
        <f ca="1">I16-I14</f>
        <v>185.63888888889778</v>
      </c>
      <c r="J13" s="10">
        <v>3</v>
      </c>
      <c r="K13" s="10">
        <f ca="1">I13/J13</f>
        <v>61.879629629632596</v>
      </c>
      <c r="L13" s="11">
        <f ca="1">K13/K14</f>
        <v>0.66881833420904457</v>
      </c>
      <c r="M13" s="12">
        <f ca="1">FDIST(L13,J13,J14)</f>
        <v>0.5774183518458964</v>
      </c>
      <c r="N13" s="11">
        <f>FINV(0.05,J13,J14)</f>
        <v>2.9011195838408388</v>
      </c>
    </row>
    <row r="14" spans="2:21" x14ac:dyDescent="0.25">
      <c r="H14" s="4" t="s">
        <v>22</v>
      </c>
      <c r="I14" s="10">
        <f ca="1">SUM(C19:F19)</f>
        <v>2960.6666666666642</v>
      </c>
      <c r="J14" s="10">
        <v>32</v>
      </c>
      <c r="K14" s="10">
        <f ca="1">I14/J14</f>
        <v>92.520833333333258</v>
      </c>
      <c r="L14" s="16" t="str">
        <f ca="1">IF(AND(L13&gt;N13,T7="Yes"),"Type I Error",IF(AND(L13&lt;N13,T7="No"),"Type II Error",""))</f>
        <v/>
      </c>
      <c r="M14" s="16"/>
      <c r="N14" s="4"/>
    </row>
    <row r="15" spans="2:21" x14ac:dyDescent="0.25">
      <c r="B15" s="2" t="s">
        <v>4</v>
      </c>
      <c r="C15" s="3">
        <f ca="1">AVERAGE(C5:C13)</f>
        <v>71.888888888888886</v>
      </c>
      <c r="D15" s="3">
        <f t="shared" ref="D15:F15" ca="1" si="2">AVERAGE(D5:D13)</f>
        <v>71.777777777777771</v>
      </c>
      <c r="E15" s="3">
        <f t="shared" ca="1" si="2"/>
        <v>74.444444444444443</v>
      </c>
      <c r="F15" s="3">
        <f t="shared" ca="1" si="2"/>
        <v>77.333333333333329</v>
      </c>
      <c r="H15" s="4"/>
      <c r="I15" s="4"/>
      <c r="J15" s="4"/>
      <c r="K15" s="4"/>
      <c r="L15" s="4"/>
      <c r="M15" s="4"/>
      <c r="N15" s="4"/>
    </row>
    <row r="16" spans="2:21" ht="15.75" thickBot="1" x14ac:dyDescent="0.3">
      <c r="B16" s="2" t="s">
        <v>5</v>
      </c>
      <c r="C16" s="3">
        <f ca="1">STDEV(C5:C13)</f>
        <v>11.005049346146128</v>
      </c>
      <c r="D16" s="3">
        <f t="shared" ref="D16:F16" ca="1" si="3">STDEV(D5:D13)</f>
        <v>11.976829482147783</v>
      </c>
      <c r="E16" s="3">
        <f t="shared" ca="1" si="3"/>
        <v>9.4221960167350254</v>
      </c>
      <c r="F16" s="3">
        <f t="shared" ca="1" si="3"/>
        <v>4.0926763859362252</v>
      </c>
      <c r="H16" s="5" t="s">
        <v>23</v>
      </c>
      <c r="I16" s="13">
        <f ca="1">(SUM(C18:F18)-1)*VAR(C5:F13)</f>
        <v>3146.305555555562</v>
      </c>
      <c r="J16" s="13">
        <v>35</v>
      </c>
      <c r="K16" s="5"/>
      <c r="L16" s="5"/>
      <c r="M16" s="5"/>
      <c r="N16" s="5"/>
    </row>
    <row r="17" spans="2:6" x14ac:dyDescent="0.25">
      <c r="B17" s="2" t="s">
        <v>12</v>
      </c>
      <c r="C17" s="3">
        <f ca="1">VAR(C5:C13)</f>
        <v>121.11111111111131</v>
      </c>
      <c r="D17" s="3">
        <f t="shared" ref="D17:F17" ca="1" si="4">VAR(D5:D13)</f>
        <v>143.44444444444434</v>
      </c>
      <c r="E17" s="3">
        <f t="shared" ca="1" si="4"/>
        <v>88.777777777777374</v>
      </c>
      <c r="F17" s="3">
        <f t="shared" ca="1" si="4"/>
        <v>16.750000000000004</v>
      </c>
    </row>
    <row r="18" spans="2:6" x14ac:dyDescent="0.25">
      <c r="B18" s="2" t="s">
        <v>9</v>
      </c>
      <c r="C18" s="1">
        <f ca="1">COUNT(C5:C13)</f>
        <v>9</v>
      </c>
      <c r="D18" s="1">
        <f t="shared" ref="D18:F18" ca="1" si="5">COUNT(D5:D13)</f>
        <v>9</v>
      </c>
      <c r="E18" s="1">
        <f t="shared" ca="1" si="5"/>
        <v>9</v>
      </c>
      <c r="F18" s="1">
        <f t="shared" ca="1" si="5"/>
        <v>9</v>
      </c>
    </row>
    <row r="19" spans="2:6" x14ac:dyDescent="0.25">
      <c r="B19" s="2" t="s">
        <v>24</v>
      </c>
      <c r="C19">
        <f ca="1">C17*(C18-1)</f>
        <v>968.88888888889051</v>
      </c>
      <c r="D19">
        <f t="shared" ref="D19" ca="1" si="6">D17*(D18-1)</f>
        <v>1147.5555555555547</v>
      </c>
      <c r="E19">
        <f t="shared" ref="E19" ca="1" si="7">E17*(E18-1)</f>
        <v>710.22222222221899</v>
      </c>
      <c r="F19">
        <f t="shared" ref="F19" ca="1" si="8">F17*(F18-1)</f>
        <v>134.00000000000003</v>
      </c>
    </row>
    <row r="20" spans="2:6" x14ac:dyDescent="0.25">
      <c r="B20" s="2" t="s">
        <v>30</v>
      </c>
      <c r="C20">
        <f ca="1">SUM(C5:C13)</f>
        <v>647</v>
      </c>
      <c r="D20">
        <f t="shared" ref="D20:F20" ca="1" si="9">SUM(D5:D13)</f>
        <v>646</v>
      </c>
      <c r="E20">
        <f t="shared" ca="1" si="9"/>
        <v>670</v>
      </c>
      <c r="F20">
        <f t="shared" ca="1" si="9"/>
        <v>696</v>
      </c>
    </row>
    <row r="21" spans="2:6" x14ac:dyDescent="0.25">
      <c r="C21"/>
    </row>
    <row r="22" spans="2:6" x14ac:dyDescent="0.25">
      <c r="B22" s="7" t="s">
        <v>27</v>
      </c>
      <c r="C22" s="7"/>
    </row>
    <row r="23" spans="2:6" x14ac:dyDescent="0.25">
      <c r="B23" s="2" t="s">
        <v>26</v>
      </c>
      <c r="C23" s="9">
        <f ca="1">MAX(C17:F17)/MIN(C17:F17)</f>
        <v>8.563847429519063</v>
      </c>
    </row>
    <row r="24" spans="2:6" x14ac:dyDescent="0.25">
      <c r="B24" s="2" t="s">
        <v>33</v>
      </c>
    </row>
  </sheetData>
  <mergeCells count="2">
    <mergeCell ref="C1:F1"/>
    <mergeCell ref="L14:M14"/>
  </mergeCells>
  <conditionalFormatting sqref="L14:M14">
    <cfRule type="cellIs" dxfId="1" priority="2" operator="equal">
      <formula>"Type I Error"</formula>
    </cfRule>
    <cfRule type="cellIs" dxfId="0" priority="1" operator="equal">
      <formula>"Type II Error"</formula>
    </cfRule>
  </conditionalFormatting>
  <pageMargins left="0.7" right="0.7" top="0.75" bottom="0.75" header="0.3" footer="0.3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Simulation</vt:lpstr>
      <vt:lpstr>Extra Sheet</vt:lpstr>
      <vt:lpstr>Simulation!Print_Area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Oakland University User</dc:creator>
  <cp:lastModifiedBy>David P. Doane</cp:lastModifiedBy>
  <cp:lastPrinted>2012-06-26T13:33:21Z</cp:lastPrinted>
  <dcterms:created xsi:type="dcterms:W3CDTF">2011-03-02T14:38:56Z</dcterms:created>
  <dcterms:modified xsi:type="dcterms:W3CDTF">2012-06-26T13:34:33Z</dcterms:modified>
</cp:coreProperties>
</file>